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<sst xmlns="http://schemas.openxmlformats.org/spreadsheetml/2006/main" count="42" uniqueCount="42">
  <si>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Total</t>
  </si>
  <si>
    <t xml:space="preserve">     John Smith, Principal Investigator, .10 FTE @  $133,193</t>
  </si>
  <si>
    <t xml:space="preserve">     Grad Student health insurance</t>
  </si>
  <si>
    <t xml:space="preserve">     Microscope</t>
  </si>
  <si>
    <t xml:space="preserve">     Local transportation, 10 trips, Indpls - Bloomington @ $40 each </t>
  </si>
  <si>
    <t xml:space="preserve">     RT Airfare, Planning Visit, 2 IU Project Co-Dirs. to CIESAS @ $730 ea.</t>
  </si>
  <si>
    <t xml:space="preserve">     Lodging &amp; per diem, 2 IU Project Co-Directors. 7 days</t>
  </si>
  <si>
    <t xml:space="preserve">          @ $160/day </t>
  </si>
  <si>
    <t xml:space="preserve">     1 trip to Washington, DC to attend Workshop</t>
  </si>
  <si>
    <t xml:space="preserve">          RT Airfare @ $300 </t>
  </si>
  <si>
    <t xml:space="preserve">          Lodging @ $150/night,  2 nights</t>
  </si>
  <si>
    <t xml:space="preserve">     Lab Supplies</t>
  </si>
  <si>
    <t xml:space="preserve">     Graduate student fee remissions</t>
  </si>
  <si>
    <t xml:space="preserve">     Long distance telephone, $70/mo. X 12 mos.</t>
  </si>
  <si>
    <t>SAMPLE TWO YEAR BUDGET</t>
  </si>
  <si>
    <t>Year 1</t>
  </si>
  <si>
    <t>Year 2</t>
  </si>
  <si>
    <t xml:space="preserve">     -subcontract &gt; than $25K</t>
  </si>
  <si>
    <t>Subtotal Salaries &amp; Wages</t>
  </si>
  <si>
    <t>Salaries &amp; Wages</t>
  </si>
  <si>
    <t>Fringe Benefits</t>
  </si>
  <si>
    <t>Subtotal Fringe Benefits</t>
  </si>
  <si>
    <t>Subtotal Equipment</t>
  </si>
  <si>
    <t>Equipment</t>
  </si>
  <si>
    <t>Travel</t>
  </si>
  <si>
    <t>Subtotal Travel</t>
  </si>
  <si>
    <t>Supplies</t>
  </si>
  <si>
    <t>Subtotal Supplies</t>
  </si>
  <si>
    <t xml:space="preserve">     Duplication of outreach materials, 5000 copies at $ .05 ea.</t>
  </si>
  <si>
    <t xml:space="preserve">     Subcontract-University  of Iowa </t>
  </si>
  <si>
    <t>Other Direct Costs</t>
  </si>
  <si>
    <t>Subtotal Other Direct Costs</t>
  </si>
  <si>
    <t>Total Direct Costs</t>
  </si>
  <si>
    <t>Indirect Costs</t>
  </si>
  <si>
    <t>TOTAL PROJECT COSTS</t>
  </si>
  <si>
    <t>January 1, 2009 to December 31, 2009</t>
  </si>
  <si>
    <t xml:space="preserve">     Kim Jones, Co-PI, .10 FTE @ $71,015</t>
  </si>
  <si>
    <t xml:space="preserve">     Graduate Student, 12 mths @ $1300</t>
  </si>
  <si>
    <t xml:space="preserve">     Smith fringe @ 33.33%</t>
  </si>
  <si>
    <t xml:space="preserve">     Jones fringe @ 33.33%</t>
  </si>
  <si>
    <t xml:space="preserve">          Per diem @ $64/day, 3 days </t>
  </si>
  <si>
    <t xml:space="preserve">     Indirect costs @ 51.0% TDC-equipment-fee remissions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</si>
</sst>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Alignment="1" quotePrefix="1">
      <alignment/>
    </xf>
    <xf numFmtId="0" fontId="1" fillId="0" borderId="0" xfId="0" applyFont="1" applyFill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63.140625" style="0" customWidth="1"/>
  </cols>
  <sheetData>
    <row r="1" spans="1:4" ht="12.75">
      <c r="A1" s="22" t="s">
        <v>14</v>
      </c>
      <c r="B1" s="22"/>
      <c r="C1" s="22"/>
      <c r="D1" s="22"/>
    </row>
    <row r="2" spans="1:4" ht="12.75">
      <c r="A2" s="23" t="s">
        <v>35</v>
      </c>
      <c r="B2" s="23"/>
      <c r="C2" s="23"/>
      <c r="D2" s="23"/>
    </row>
    <row r="3" spans="1:4" ht="13.5" thickBot="1">
      <c r="A3" s="1"/>
      <c r="B3" s="2"/>
      <c r="C3" s="2"/>
      <c r="D3" s="2"/>
    </row>
    <row r="4" spans="1:4" ht="13.5" thickTop="1">
      <c r="A4" s="3"/>
      <c r="B4" s="4"/>
      <c r="C4" s="5"/>
      <c r="D4" s="4"/>
    </row>
    <row r="5" spans="2:4" ht="13.5" thickBot="1">
      <c r="B5" s="6" t="s">
        <v>15</v>
      </c>
      <c r="C5" s="6" t="s">
        <v>16</v>
      </c>
      <c r="D5" s="6" t="s">
        <v>0</v>
      </c>
    </row>
    <row r="6" spans="2:4" ht="12.75">
      <c r="B6" s="7"/>
      <c r="C6" s="7"/>
      <c r="D6" s="7"/>
    </row>
    <row r="7" spans="1:4" ht="12.75">
      <c r="A7" s="8" t="s">
        <v>19</v>
      </c>
      <c r="B7" s="7"/>
      <c r="C7" s="7"/>
      <c r="D7" s="7"/>
    </row>
    <row r="8" spans="1:4" ht="12.75">
      <c r="A8" t="s">
        <v>1</v>
      </c>
      <c r="B8" s="9">
        <f>133193*0.1</f>
        <v>13319.300000000001</v>
      </c>
      <c r="C8" s="9">
        <f>B8*1.05</f>
        <v>13985.265000000001</v>
      </c>
      <c r="D8" s="9">
        <f>SUM(B8:C8)</f>
        <v>27304.565000000002</v>
      </c>
    </row>
    <row r="9" spans="1:4" ht="12.75">
      <c r="A9" t="s">
        <v>36</v>
      </c>
      <c r="B9" s="9">
        <f>71015*0.1</f>
        <v>7101.5</v>
      </c>
      <c r="C9" s="9">
        <f>B9*1.05</f>
        <v>7456.575000000001</v>
      </c>
      <c r="D9" s="9">
        <f>SUM(B9:C9)</f>
        <v>14558.075</v>
      </c>
    </row>
    <row r="10" spans="1:4" ht="12.75">
      <c r="A10" s="10" t="s">
        <v>37</v>
      </c>
      <c r="B10" s="9">
        <f>12*1300</f>
        <v>15600</v>
      </c>
      <c r="C10" s="9">
        <f>B10*1.05</f>
        <v>16380</v>
      </c>
      <c r="D10" s="9">
        <f>SUM(B10:C10)</f>
        <v>31980</v>
      </c>
    </row>
    <row r="11" spans="1:4" ht="12.75">
      <c r="A11" s="19" t="s">
        <v>18</v>
      </c>
      <c r="B11" s="20">
        <f>SUM(B8:B10)</f>
        <v>36020.8</v>
      </c>
      <c r="C11" s="20">
        <f>SUM(C8:C10)</f>
        <v>37821.840000000004</v>
      </c>
      <c r="D11" s="20">
        <f>SUM(D8:D10)</f>
        <v>73842.64</v>
      </c>
    </row>
    <row r="12" spans="2:4" ht="12.75">
      <c r="B12" s="7"/>
      <c r="C12" s="7"/>
      <c r="D12" s="7"/>
    </row>
    <row r="13" spans="1:4" ht="12.75">
      <c r="A13" s="8" t="s">
        <v>20</v>
      </c>
      <c r="B13" s="7"/>
      <c r="C13" s="7"/>
      <c r="D13" s="7"/>
    </row>
    <row r="14" spans="1:4" ht="12.75">
      <c r="A14" t="s">
        <v>38</v>
      </c>
      <c r="B14" s="7">
        <f>B8*0.3333</f>
        <v>4439.32269</v>
      </c>
      <c r="C14" s="7">
        <f>C8*0.3333</f>
        <v>4661.2888245</v>
      </c>
      <c r="D14" s="7">
        <f>SUM(B14:C14)</f>
        <v>9100.6115145</v>
      </c>
    </row>
    <row r="15" spans="1:4" ht="12.75">
      <c r="A15" t="s">
        <v>39</v>
      </c>
      <c r="B15" s="7">
        <f>B9*0.3333</f>
        <v>2366.9299499999997</v>
      </c>
      <c r="C15" s="7">
        <f>C9*0.3333</f>
        <v>2485.2764475000004</v>
      </c>
      <c r="D15" s="7">
        <f>SUM(B15:C15)</f>
        <v>4852.2063975</v>
      </c>
    </row>
    <row r="16" spans="1:4" ht="12.75">
      <c r="A16" t="s">
        <v>2</v>
      </c>
      <c r="B16" s="13">
        <v>921</v>
      </c>
      <c r="C16" s="7">
        <f>B16*1.05</f>
        <v>967.0500000000001</v>
      </c>
      <c r="D16" s="7">
        <f>SUM(B16:C16)</f>
        <v>1888.0500000000002</v>
      </c>
    </row>
    <row r="17" spans="1:4" ht="12.75">
      <c r="A17" s="8" t="s">
        <v>21</v>
      </c>
      <c r="B17" s="20">
        <f>SUM(B14:B16)</f>
        <v>7727.25264</v>
      </c>
      <c r="C17" s="20">
        <f>SUM(C14:C16)</f>
        <v>8113.615272000001</v>
      </c>
      <c r="D17" s="20">
        <f>SUM(D14:D16)</f>
        <v>15840.867912000002</v>
      </c>
    </row>
    <row r="18" spans="2:4" ht="12.75">
      <c r="B18" s="7"/>
      <c r="C18" s="7"/>
      <c r="D18" s="11"/>
    </row>
    <row r="19" spans="1:4" ht="12.75">
      <c r="A19" s="8" t="s">
        <v>23</v>
      </c>
      <c r="B19" s="12"/>
      <c r="C19" s="12"/>
      <c r="D19" s="11"/>
    </row>
    <row r="20" spans="1:4" ht="12.75">
      <c r="A20" s="14" t="s">
        <v>3</v>
      </c>
      <c r="B20" s="15">
        <v>6000</v>
      </c>
      <c r="C20" s="15">
        <v>0</v>
      </c>
      <c r="D20" s="16">
        <f>B20+C20</f>
        <v>6000</v>
      </c>
    </row>
    <row r="21" spans="1:4" ht="12.75">
      <c r="A21" s="8" t="s">
        <v>22</v>
      </c>
      <c r="B21" s="20">
        <f>B20</f>
        <v>6000</v>
      </c>
      <c r="C21" s="20">
        <f>C20</f>
        <v>0</v>
      </c>
      <c r="D21" s="20">
        <f>D20</f>
        <v>6000</v>
      </c>
    </row>
    <row r="22" spans="1:4" ht="12.75">
      <c r="A22" s="8"/>
      <c r="B22" s="12"/>
      <c r="C22" s="12"/>
      <c r="D22" s="12"/>
    </row>
    <row r="23" spans="1:4" ht="12.75">
      <c r="A23" s="8" t="s">
        <v>24</v>
      </c>
      <c r="B23" s="7"/>
      <c r="C23" s="7"/>
      <c r="D23" s="7"/>
    </row>
    <row r="24" spans="1:4" ht="12.75">
      <c r="A24" t="s">
        <v>4</v>
      </c>
      <c r="B24" s="7">
        <f>40*10</f>
        <v>400</v>
      </c>
      <c r="C24" s="7">
        <f>B24*1.05</f>
        <v>420</v>
      </c>
      <c r="D24" s="7">
        <f>SUM(B24:C24)</f>
        <v>820</v>
      </c>
    </row>
    <row r="25" spans="1:4" ht="12.75">
      <c r="A25" t="s">
        <v>5</v>
      </c>
      <c r="B25" s="7">
        <f>730*2</f>
        <v>1460</v>
      </c>
      <c r="C25" s="7">
        <f aca="true" t="shared" si="0" ref="C25:C31">B25*1.05</f>
        <v>1533</v>
      </c>
      <c r="D25" s="7">
        <f>SUM(B25:C25)</f>
        <v>2993</v>
      </c>
    </row>
    <row r="26" spans="1:4" ht="12.75">
      <c r="A26" s="10" t="s">
        <v>6</v>
      </c>
      <c r="B26" s="17">
        <f>7*160*2</f>
        <v>2240</v>
      </c>
      <c r="C26" s="7">
        <f t="shared" si="0"/>
        <v>2352</v>
      </c>
      <c r="D26" s="9">
        <f>SUM(B26:C26)</f>
        <v>4592</v>
      </c>
    </row>
    <row r="27" spans="1:4" ht="12.75">
      <c r="A27" t="s">
        <v>7</v>
      </c>
      <c r="B27" s="17"/>
      <c r="C27" s="7"/>
      <c r="D27" s="9"/>
    </row>
    <row r="28" spans="1:4" ht="12.75">
      <c r="A28" t="s">
        <v>8</v>
      </c>
      <c r="B28" s="7"/>
      <c r="C28" s="7"/>
      <c r="D28" s="7"/>
    </row>
    <row r="29" spans="1:4" ht="12.75">
      <c r="A29" t="s">
        <v>9</v>
      </c>
      <c r="B29" s="7">
        <f>300</f>
        <v>300</v>
      </c>
      <c r="C29" s="7">
        <f>B29*1.05</f>
        <v>315</v>
      </c>
      <c r="D29" s="7">
        <f>SUM(B29:C29)</f>
        <v>615</v>
      </c>
    </row>
    <row r="30" spans="1:4" ht="12.75">
      <c r="A30" t="s">
        <v>10</v>
      </c>
      <c r="B30" s="7">
        <f>150*2</f>
        <v>300</v>
      </c>
      <c r="C30" s="7">
        <f t="shared" si="0"/>
        <v>315</v>
      </c>
      <c r="D30" s="7">
        <f>SUM(B30:C30)</f>
        <v>615</v>
      </c>
    </row>
    <row r="31" spans="1:4" ht="12.75">
      <c r="A31" t="s">
        <v>40</v>
      </c>
      <c r="B31" s="13">
        <f>64*3</f>
        <v>192</v>
      </c>
      <c r="C31" s="13">
        <f t="shared" si="0"/>
        <v>201.60000000000002</v>
      </c>
      <c r="D31" s="13">
        <f>SUM(B31:C31)</f>
        <v>393.6</v>
      </c>
    </row>
    <row r="32" spans="1:4" ht="12.75">
      <c r="A32" s="8" t="s">
        <v>25</v>
      </c>
      <c r="B32" s="20">
        <f>SUM(B23:B31)</f>
        <v>4892</v>
      </c>
      <c r="C32" s="20">
        <f>SUM(C23:C31)</f>
        <v>5136.6</v>
      </c>
      <c r="D32" s="20">
        <f>SUM(D23:D31)</f>
        <v>10028.6</v>
      </c>
    </row>
    <row r="33" spans="1:4" ht="12.75">
      <c r="A33" s="18"/>
      <c r="B33" s="11"/>
      <c r="C33" s="11"/>
      <c r="D33" s="11"/>
    </row>
    <row r="34" spans="1:4" ht="12.75">
      <c r="A34" s="8" t="s">
        <v>26</v>
      </c>
      <c r="B34" s="7"/>
      <c r="C34" s="7"/>
      <c r="D34" s="7"/>
    </row>
    <row r="35" spans="1:4" ht="12.75">
      <c r="A35" t="s">
        <v>11</v>
      </c>
      <c r="B35" s="15">
        <v>500</v>
      </c>
      <c r="C35" s="15">
        <v>1000</v>
      </c>
      <c r="D35" s="15">
        <f>B35+C35</f>
        <v>1500</v>
      </c>
    </row>
    <row r="36" spans="1:4" ht="12.75">
      <c r="A36" s="8" t="s">
        <v>27</v>
      </c>
      <c r="B36" s="20">
        <f>B35</f>
        <v>500</v>
      </c>
      <c r="C36" s="20">
        <f>C35</f>
        <v>1000</v>
      </c>
      <c r="D36" s="20">
        <f>D35</f>
        <v>1500</v>
      </c>
    </row>
    <row r="37" spans="1:4" ht="12.75">
      <c r="A37" s="8"/>
      <c r="B37" s="12"/>
      <c r="C37" s="12"/>
      <c r="D37" s="12"/>
    </row>
    <row r="38" spans="1:4" ht="12.75">
      <c r="A38" s="8" t="s">
        <v>30</v>
      </c>
      <c r="B38" s="7"/>
      <c r="C38" s="7"/>
      <c r="D38" s="7"/>
    </row>
    <row r="39" spans="1:4" ht="12.75">
      <c r="A39" s="14" t="s">
        <v>12</v>
      </c>
      <c r="B39" s="7">
        <v>8369</v>
      </c>
      <c r="C39" s="7">
        <f>B39*1.05</f>
        <v>8787.45</v>
      </c>
      <c r="D39" s="7">
        <f>SUM(B39:C39)</f>
        <v>17156.45</v>
      </c>
    </row>
    <row r="40" spans="1:4" ht="12.75">
      <c r="A40" t="s">
        <v>13</v>
      </c>
      <c r="B40" s="7">
        <f>70*12</f>
        <v>840</v>
      </c>
      <c r="C40" s="7">
        <f>B40*1.05</f>
        <v>882</v>
      </c>
      <c r="D40" s="7">
        <f>SUM(B40:C40)</f>
        <v>1722</v>
      </c>
    </row>
    <row r="41" spans="1:4" ht="12.75">
      <c r="A41" t="s">
        <v>28</v>
      </c>
      <c r="B41" s="13">
        <f>5000*0.05</f>
        <v>250</v>
      </c>
      <c r="C41" s="7">
        <f>B41*1.05</f>
        <v>262.5</v>
      </c>
      <c r="D41" s="13">
        <f>SUM(B41:C41)</f>
        <v>512.5</v>
      </c>
    </row>
    <row r="42" spans="1:4" ht="12.75">
      <c r="A42" t="s">
        <v>29</v>
      </c>
      <c r="B42" s="13">
        <v>40000</v>
      </c>
      <c r="C42" s="7">
        <f>B42*1.05</f>
        <v>42000</v>
      </c>
      <c r="D42" s="13">
        <f>SUM(B42:C42)</f>
        <v>82000</v>
      </c>
    </row>
    <row r="43" spans="1:4" ht="12.75">
      <c r="A43" s="8" t="s">
        <v>31</v>
      </c>
      <c r="B43" s="20">
        <f>SUM(B39:B42)</f>
        <v>49459</v>
      </c>
      <c r="C43" s="20">
        <f>SUM(C39:C42)</f>
        <v>51931.95</v>
      </c>
      <c r="D43" s="20">
        <f>SUM(D39:D42)</f>
        <v>101390.95</v>
      </c>
    </row>
    <row r="44" spans="1:4" ht="13.5" thickBot="1">
      <c r="A44" s="18"/>
      <c r="B44" s="7"/>
      <c r="C44" s="7"/>
      <c r="D44" s="7"/>
    </row>
    <row r="45" spans="1:4" ht="13.5" thickTop="1">
      <c r="A45" s="8" t="s">
        <v>32</v>
      </c>
      <c r="B45" s="21">
        <f>B11+B17+B21+B32+B36+B43</f>
        <v>104599.05264000001</v>
      </c>
      <c r="C45" s="21">
        <f>C11+C17+C21+C32+C36+C43</f>
        <v>104004.00527200001</v>
      </c>
      <c r="D45" s="21">
        <f>D11+D17+D21+D32+D36+D43</f>
        <v>208603.057912</v>
      </c>
    </row>
    <row r="46" spans="2:4" ht="12.75">
      <c r="B46" s="7"/>
      <c r="C46" s="7"/>
      <c r="D46" s="7"/>
    </row>
    <row r="47" spans="1:4" ht="12.75">
      <c r="A47" s="8" t="s">
        <v>33</v>
      </c>
      <c r="B47" s="7"/>
      <c r="C47" s="7"/>
      <c r="D47" s="7"/>
    </row>
    <row r="48" spans="1:4" ht="12.75">
      <c r="A48" t="s">
        <v>41</v>
      </c>
      <c r="B48" s="12">
        <f>(B45-B21-B39-(B42-25000))*0.51</f>
        <v>38367.32684640001</v>
      </c>
      <c r="C48" s="12">
        <f>(C45-C21-C39-C42)*0.51</f>
        <v>27140.443188720008</v>
      </c>
      <c r="D48" s="12">
        <f>SUM(B48:C48)</f>
        <v>65507.77003512002</v>
      </c>
    </row>
    <row r="49" spans="1:4" ht="13.5" thickBot="1">
      <c r="A49" t="s">
        <v>17</v>
      </c>
      <c r="B49" s="7"/>
      <c r="C49" s="7"/>
      <c r="D49" s="7"/>
    </row>
    <row r="50" spans="1:4" ht="13.5" thickTop="1">
      <c r="A50" s="8" t="s">
        <v>34</v>
      </c>
      <c r="B50" s="21">
        <f>B45+B48</f>
        <v>142966.37948640002</v>
      </c>
      <c r="C50" s="21">
        <f>C45+C48</f>
        <v>131144.44846072</v>
      </c>
      <c r="D50" s="21">
        <f>SUM(B50:C50)</f>
        <v>274110.82794712007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SRS</dc:creator>
  <cp:keywords/>
  <dc:description/>
  <cp:lastModifiedBy>teremill</cp:lastModifiedBy>
  <cp:lastPrinted>2004-10-05T20:18:49Z</cp:lastPrinted>
  <dcterms:created xsi:type="dcterms:W3CDTF">2004-08-26T16:19:41Z</dcterms:created>
  <dcterms:modified xsi:type="dcterms:W3CDTF">2008-01-03T18:54:53Z</dcterms:modified>
  <cp:category/>
  <cp:version/>
  <cp:contentType/>
  <cp:contentStatus/>
</cp:coreProperties>
</file>